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11835" tabRatio="563" activeTab="1"/>
  </bookViews>
  <sheets>
    <sheet name="Мощность 2020" sheetId="1" r:id="rId1"/>
    <sheet name="Эл. энергия 2020" sheetId="2" r:id="rId2"/>
  </sheets>
  <definedNames>
    <definedName name="_xlnm.Print_Area" localSheetId="0">'Мощность 2020'!$A$1:$M$11</definedName>
    <definedName name="_xlnm.Print_Area" localSheetId="1">'Эл. энергия 2020'!$A$1:$M$9</definedName>
  </definedNames>
  <calcPr fullCalcOnLoad="1"/>
</workbook>
</file>

<file path=xl/sharedStrings.xml><?xml version="1.0" encoding="utf-8"?>
<sst xmlns="http://schemas.openxmlformats.org/spreadsheetml/2006/main" count="46" uniqueCount="27">
  <si>
    <t>Наименование</t>
  </si>
  <si>
    <t>по сети ВН</t>
  </si>
  <si>
    <t>по сети СН1</t>
  </si>
  <si>
    <t>по сети СН2</t>
  </si>
  <si>
    <t>по сети 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</si>
  <si>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</si>
  <si>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</si>
  <si>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</si>
  <si>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</si>
  <si>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</si>
  <si>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</si>
  <si>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</si>
  <si>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</si>
  <si>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</si>
  <si>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</si>
  <si>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</si>
  <si>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</si>
  <si>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Фактический полезный отпуск электроэнергии</t>
  </si>
  <si>
    <t>3. Отпуск Потребителям</t>
  </si>
  <si>
    <t>Год</t>
  </si>
  <si>
    <t xml:space="preserve">2. Собственное потребление             АО "Норильсктрансгаз"       </t>
  </si>
  <si>
    <t>Фактический полезный отпуск мощности, МВт</t>
  </si>
  <si>
    <t>Фактический полезный отпуск электроэнергии, тыс. кВт.ч</t>
  </si>
  <si>
    <t xml:space="preserve">1. Фактический полезный отпуск мощности </t>
  </si>
  <si>
    <t xml:space="preserve">2. Собственное потребление                      АО "Норильсктрансгаз"       </t>
  </si>
  <si>
    <t xml:space="preserve">Информация об объеме фактического полезного отпуска электроэнергии по тарифным группам  по уровням напряжения  за 2020 год.
(п. 45-г ПП РФ от 21.01. 2004 № 24) </t>
  </si>
  <si>
    <t xml:space="preserve">Информация об объеме фактического полезного отпуска мощности по тарифным группам  по уровням напряжения  за 2020 г. 
(п. 45-г ПП РФ от 21.01. 2004 № 24)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</si>
</sst>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[$-419]mmmm;@"/>
    <numFmt numFmtId="176" formatCode="#,##0.000_р_."/>
    <numFmt numFmtId="177" formatCode="#,##0.000"/>
    <numFmt numFmtId="178" formatCode="#,##0.0"/>
    <numFmt numFmtId="179" formatCode="#,##0.0000"/>
    <numFmt numFmtId="180" formatCode="#,##0.00000"/>
    <numFmt numFmtId="181" formatCode="0.0"/>
    <numFmt numFmtId="182" formatCode="0.0000"/>
    <numFmt numFmtId="183" formatCode="0.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/>
    </xf>
    <xf numFmtId="177" fontId="4" fillId="32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/>
    </xf>
    <xf numFmtId="179" fontId="4" fillId="32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11"/>
  <sheetViews>
    <sheetView zoomScale="115" zoomScaleNormal="115" zoomScaleSheetLayoutView="115" zoomScalePageLayoutView="0" workbookViewId="0" topLeftCell="A1">
      <selection activeCell="N7" sqref="N7"/>
    </sheetView>
  </sheetViews>
  <sheetFormatPr defaultColWidth="9.00390625" defaultRowHeight="12.75"/>
  <cols>
    <col min="1" max="1" width="31.25390625" style="0" customWidth="1"/>
    <col min="2" max="13" width="10.75390625" style="0" customWidth="1"/>
    <col min="14" max="14" width="11.75390625" style="0" customWidth="1"/>
    <col min="15" max="15" width="10.25390625" style="0" customWidth="1"/>
  </cols>
  <sheetData>
    <row r="1" spans="1:13" ht="85.5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15" t="s">
        <v>0</v>
      </c>
      <c r="B2" s="16" t="s">
        <v>21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1.75" customHeight="1">
      <c r="A4" s="15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19</v>
      </c>
    </row>
    <row r="5" spans="1:14" ht="26.25" customHeight="1">
      <c r="A5" s="7" t="s">
        <v>23</v>
      </c>
      <c r="B5" s="4">
        <v>1.318</v>
      </c>
      <c r="C5" s="4">
        <v>1.255</v>
      </c>
      <c r="D5" s="4">
        <v>1.068</v>
      </c>
      <c r="E5" s="4">
        <v>0.914</v>
      </c>
      <c r="F5" s="4">
        <v>0.638</v>
      </c>
      <c r="G5" s="4">
        <v>0.511</v>
      </c>
      <c r="H5" s="4">
        <v>0.433</v>
      </c>
      <c r="I5" s="4">
        <v>0.404</v>
      </c>
      <c r="J5" s="5">
        <v>0.573</v>
      </c>
      <c r="K5" s="5">
        <v>0.833</v>
      </c>
      <c r="L5" s="4">
        <v>1.043</v>
      </c>
      <c r="M5" s="4">
        <v>1.197</v>
      </c>
      <c r="N5" s="5">
        <v>0.847</v>
      </c>
    </row>
    <row r="6" spans="1:14" ht="25.5">
      <c r="A6" s="7" t="s">
        <v>20</v>
      </c>
      <c r="B6" s="4">
        <f>B5-B7</f>
        <v>0.8290000000000001</v>
      </c>
      <c r="C6" s="4">
        <f aca="true" t="shared" si="0" ref="C6:M6">C5-C7</f>
        <v>0.7599999999999999</v>
      </c>
      <c r="D6" s="4">
        <f t="shared" si="0"/>
        <v>0.8390000000000001</v>
      </c>
      <c r="E6" s="4">
        <f t="shared" si="0"/>
        <v>0.627</v>
      </c>
      <c r="F6" s="4">
        <f t="shared" si="0"/>
        <v>0.44</v>
      </c>
      <c r="G6" s="4">
        <f t="shared" si="0"/>
        <v>0.333</v>
      </c>
      <c r="H6" s="4">
        <f t="shared" si="0"/>
        <v>0.327</v>
      </c>
      <c r="I6" s="4">
        <f t="shared" si="0"/>
        <v>0.28600000000000003</v>
      </c>
      <c r="J6" s="4">
        <f t="shared" si="0"/>
        <v>0.4119999999999999</v>
      </c>
      <c r="K6" s="4">
        <f t="shared" si="0"/>
        <v>0.6819999999999999</v>
      </c>
      <c r="L6" s="4">
        <f t="shared" si="0"/>
        <v>0.8679999999999999</v>
      </c>
      <c r="M6" s="4">
        <f t="shared" si="0"/>
        <v>1.0470000000000002</v>
      </c>
      <c r="N6" s="5">
        <v>0.629</v>
      </c>
    </row>
    <row r="7" spans="1:14" ht="21.75" customHeight="1">
      <c r="A7" s="10" t="s">
        <v>18</v>
      </c>
      <c r="B7" s="3">
        <f>SUM(B8:B11)</f>
        <v>0.489</v>
      </c>
      <c r="C7" s="3">
        <f>SUM(C8:C11)</f>
        <v>0.495</v>
      </c>
      <c r="D7" s="3">
        <f aca="true" t="shared" si="1" ref="D7:M7">SUM(D8:D11)</f>
        <v>0.229</v>
      </c>
      <c r="E7" s="3">
        <f t="shared" si="1"/>
        <v>0.287</v>
      </c>
      <c r="F7" s="3">
        <f t="shared" si="1"/>
        <v>0.198</v>
      </c>
      <c r="G7" s="3">
        <f t="shared" si="1"/>
        <v>0.178</v>
      </c>
      <c r="H7" s="3">
        <f t="shared" si="1"/>
        <v>0.106</v>
      </c>
      <c r="I7" s="3">
        <f t="shared" si="1"/>
        <v>0.118</v>
      </c>
      <c r="J7" s="3">
        <f t="shared" si="1"/>
        <v>0.161</v>
      </c>
      <c r="K7" s="3">
        <f t="shared" si="1"/>
        <v>0.151</v>
      </c>
      <c r="L7" s="3">
        <f t="shared" si="1"/>
        <v>0.175</v>
      </c>
      <c r="M7" s="3">
        <f t="shared" si="1"/>
        <v>0.15</v>
      </c>
      <c r="N7" s="4">
        <f>SUM(N8:N11)</f>
        <v>0.218</v>
      </c>
    </row>
    <row r="8" spans="1:14" ht="15">
      <c r="A8" s="6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>SUM(B8:M8)</f>
        <v>0</v>
      </c>
    </row>
    <row r="9" spans="1:14" ht="15">
      <c r="A9" s="6" t="s">
        <v>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>
        <f>SUM(B9:M9)</f>
        <v>0</v>
      </c>
    </row>
    <row r="10" spans="1:14" ht="15">
      <c r="A10" s="6" t="s">
        <v>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f>SUM(B10:M10)</f>
        <v>0</v>
      </c>
    </row>
    <row r="11" spans="1:14" ht="15">
      <c r="A11" s="6" t="s">
        <v>4</v>
      </c>
      <c r="B11" s="3">
        <v>0.489</v>
      </c>
      <c r="C11" s="3">
        <v>0.495</v>
      </c>
      <c r="D11" s="3">
        <v>0.229</v>
      </c>
      <c r="E11" s="3">
        <v>0.287</v>
      </c>
      <c r="F11" s="3">
        <v>0.198</v>
      </c>
      <c r="G11" s="3">
        <v>0.178</v>
      </c>
      <c r="H11" s="3">
        <v>0.106</v>
      </c>
      <c r="I11" s="3">
        <v>0.118</v>
      </c>
      <c r="J11" s="11">
        <v>0.161</v>
      </c>
      <c r="K11" s="11">
        <v>0.151</v>
      </c>
      <c r="L11" s="3">
        <v>0.175</v>
      </c>
      <c r="M11" s="3">
        <v>0.15</v>
      </c>
      <c r="N11" s="4">
        <v>0.218</v>
      </c>
    </row>
    <row r="19" ht="15" customHeight="1"/>
  </sheetData>
  <sheetProtection/>
  <mergeCells count="3">
    <mergeCell ref="A2:A4"/>
    <mergeCell ref="B2:N3"/>
    <mergeCell ref="A1:M1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2"/>
  <sheetViews>
    <sheetView tabSelected="1" zoomScaleSheetLayoutView="130" workbookViewId="0" topLeftCell="F1">
      <selection activeCell="N6" sqref="N6"/>
    </sheetView>
  </sheetViews>
  <sheetFormatPr defaultColWidth="9.00390625" defaultRowHeight="12.75"/>
  <cols>
    <col min="1" max="1" width="32.125" style="0" customWidth="1"/>
    <col min="2" max="2" width="12.25390625" style="0" customWidth="1"/>
    <col min="3" max="3" width="12.875" style="0" customWidth="1"/>
    <col min="4" max="4" width="11.875" style="0" customWidth="1"/>
    <col min="5" max="5" width="11.375" style="0" customWidth="1"/>
    <col min="6" max="6" width="12.25390625" style="0" customWidth="1"/>
    <col min="7" max="11" width="10.75390625" style="0" customWidth="1"/>
    <col min="12" max="12" width="11.375" style="0" customWidth="1"/>
    <col min="13" max="13" width="11.625" style="0" customWidth="1"/>
    <col min="14" max="14" width="13.375" style="0" customWidth="1"/>
    <col min="17" max="17" width="15.00390625" style="0" bestFit="1" customWidth="1"/>
  </cols>
  <sheetData>
    <row r="1" spans="1:13" ht="77.2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4" ht="12.75" customHeight="1">
      <c r="A3" s="15" t="s">
        <v>0</v>
      </c>
      <c r="B3" s="16" t="s">
        <v>22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42" customHeight="1">
      <c r="A5" s="15"/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19</v>
      </c>
    </row>
    <row r="6" spans="1:14" ht="30" customHeight="1">
      <c r="A6" s="7" t="s">
        <v>17</v>
      </c>
      <c r="B6" s="9">
        <f>B7+B8</f>
        <v>877.9000000000001</v>
      </c>
      <c r="C6" s="9">
        <f aca="true" t="shared" si="0" ref="C6:M6">C7+C8</f>
        <v>771.6</v>
      </c>
      <c r="D6" s="9">
        <f t="shared" si="0"/>
        <v>747.3000000000001</v>
      </c>
      <c r="E6" s="9">
        <f t="shared" si="0"/>
        <v>586.8</v>
      </c>
      <c r="F6" s="9">
        <f t="shared" si="0"/>
        <v>434.8</v>
      </c>
      <c r="G6" s="9">
        <f t="shared" si="0"/>
        <v>333.2</v>
      </c>
      <c r="H6" s="9">
        <f t="shared" si="0"/>
        <v>292.9</v>
      </c>
      <c r="I6" s="9">
        <f t="shared" si="0"/>
        <v>269.3</v>
      </c>
      <c r="J6" s="9">
        <f t="shared" si="0"/>
        <v>368.15999999999997</v>
      </c>
      <c r="K6" s="9">
        <f t="shared" si="0"/>
        <v>551.9745</v>
      </c>
      <c r="L6" s="9">
        <f t="shared" si="0"/>
        <v>672.5</v>
      </c>
      <c r="M6" s="9">
        <f t="shared" si="0"/>
        <v>777.5654999999999</v>
      </c>
      <c r="N6" s="9">
        <f>SUM(B6:M6)</f>
        <v>6684</v>
      </c>
    </row>
    <row r="7" spans="1:14" ht="29.25" customHeight="1">
      <c r="A7" s="7" t="s">
        <v>24</v>
      </c>
      <c r="B7" s="9">
        <f>664774.3/1000</f>
        <v>664.7743</v>
      </c>
      <c r="C7" s="9">
        <f>565133.4/1000</f>
        <v>565.1334</v>
      </c>
      <c r="D7" s="9">
        <f>623869/1000</f>
        <v>623.869</v>
      </c>
      <c r="E7" s="9">
        <f>457511/1000</f>
        <v>457.511</v>
      </c>
      <c r="F7" s="9">
        <f>333623/1000</f>
        <v>333.623</v>
      </c>
      <c r="G7" s="9">
        <f>239585/1000</f>
        <v>239.585</v>
      </c>
      <c r="H7" s="9">
        <f>240868/1000</f>
        <v>240.868</v>
      </c>
      <c r="I7" s="9">
        <v>205.418</v>
      </c>
      <c r="J7" s="13">
        <v>286.7946</v>
      </c>
      <c r="K7" s="13">
        <v>474.2742</v>
      </c>
      <c r="L7" s="9">
        <f>563231/1000</f>
        <v>563.231</v>
      </c>
      <c r="M7" s="9">
        <f>672198.5/1000</f>
        <v>672.1985</v>
      </c>
      <c r="N7" s="9">
        <f aca="true" t="shared" si="1" ref="N7:N12">SUM(B7:M7)</f>
        <v>5327.280000000001</v>
      </c>
    </row>
    <row r="8" spans="1:14" ht="22.5" customHeight="1">
      <c r="A8" s="10" t="s">
        <v>18</v>
      </c>
      <c r="B8" s="8">
        <f>SUM(B9:B12)</f>
        <v>213.12570000000002</v>
      </c>
      <c r="C8" s="8">
        <f>SUM(C9:C12)</f>
        <v>206.4666</v>
      </c>
      <c r="D8" s="8">
        <f>SUM(D9:D12)</f>
        <v>123.431</v>
      </c>
      <c r="E8" s="8">
        <f aca="true" t="shared" si="2" ref="E8:M8">SUM(E9:E12)</f>
        <v>129.289</v>
      </c>
      <c r="F8" s="8">
        <f t="shared" si="2"/>
        <v>101.177</v>
      </c>
      <c r="G8" s="8">
        <f t="shared" si="2"/>
        <v>93.615</v>
      </c>
      <c r="H8" s="14">
        <f t="shared" si="2"/>
        <v>52.032</v>
      </c>
      <c r="I8" s="14">
        <f t="shared" si="2"/>
        <v>63.882</v>
      </c>
      <c r="J8" s="13">
        <f t="shared" si="2"/>
        <v>81.3654</v>
      </c>
      <c r="K8" s="14">
        <f t="shared" si="2"/>
        <v>77.7003</v>
      </c>
      <c r="L8" s="14">
        <f t="shared" si="2"/>
        <v>109.269</v>
      </c>
      <c r="M8" s="14">
        <f t="shared" si="2"/>
        <v>105.367</v>
      </c>
      <c r="N8" s="9">
        <f t="shared" si="1"/>
        <v>1356.72</v>
      </c>
    </row>
    <row r="9" spans="1:14" ht="15">
      <c r="A9" s="6" t="s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8">
        <v>0</v>
      </c>
      <c r="I9" s="8">
        <v>0</v>
      </c>
      <c r="J9" s="12">
        <v>0</v>
      </c>
      <c r="K9" s="8">
        <v>0</v>
      </c>
      <c r="L9" s="8">
        <v>0</v>
      </c>
      <c r="M9" s="8">
        <v>0</v>
      </c>
      <c r="N9" s="9">
        <f t="shared" si="1"/>
        <v>0</v>
      </c>
    </row>
    <row r="10" spans="1:14" ht="15">
      <c r="A10" s="6" t="s">
        <v>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8">
        <v>0</v>
      </c>
      <c r="I10" s="8">
        <v>0</v>
      </c>
      <c r="J10" s="12">
        <v>0</v>
      </c>
      <c r="K10" s="8">
        <v>0</v>
      </c>
      <c r="L10" s="8">
        <v>0</v>
      </c>
      <c r="M10" s="8">
        <v>0</v>
      </c>
      <c r="N10" s="9">
        <f t="shared" si="1"/>
        <v>0</v>
      </c>
    </row>
    <row r="11" spans="1:14" ht="15">
      <c r="A11" s="6" t="s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8">
        <v>0</v>
      </c>
      <c r="I11" s="8">
        <v>0</v>
      </c>
      <c r="J11" s="12">
        <v>0</v>
      </c>
      <c r="K11" s="8">
        <v>0</v>
      </c>
      <c r="L11" s="8">
        <v>0</v>
      </c>
      <c r="M11" s="8">
        <v>0</v>
      </c>
      <c r="N11" s="9">
        <f t="shared" si="1"/>
        <v>0</v>
      </c>
    </row>
    <row r="12" spans="1:14" ht="15">
      <c r="A12" s="6" t="s">
        <v>4</v>
      </c>
      <c r="B12" s="8">
        <f>213125.7/1000</f>
        <v>213.12570000000002</v>
      </c>
      <c r="C12" s="8">
        <f>206466.6/1000</f>
        <v>206.4666</v>
      </c>
      <c r="D12" s="8">
        <f>123431/1000</f>
        <v>123.431</v>
      </c>
      <c r="E12" s="8">
        <f>129289/1000</f>
        <v>129.289</v>
      </c>
      <c r="F12" s="8">
        <f>101177/1000</f>
        <v>101.177</v>
      </c>
      <c r="G12" s="8">
        <f>93615/1000</f>
        <v>93.615</v>
      </c>
      <c r="H12" s="8">
        <f>52032/1000</f>
        <v>52.032</v>
      </c>
      <c r="I12" s="8">
        <f>63882/1000</f>
        <v>63.882</v>
      </c>
      <c r="J12" s="12">
        <f>81365.4/1000</f>
        <v>81.3654</v>
      </c>
      <c r="K12" s="12">
        <v>77.7003</v>
      </c>
      <c r="L12" s="8">
        <f>109269/1000</f>
        <v>109.269</v>
      </c>
      <c r="M12" s="8">
        <f>105367/1000</f>
        <v>105.367</v>
      </c>
      <c r="N12" s="9">
        <f t="shared" si="1"/>
        <v>1356.72</v>
      </c>
    </row>
  </sheetData>
  <sheetProtection/>
  <mergeCells count="3">
    <mergeCell ref="A3:A5"/>
    <mergeCell ref="A1:M1"/>
    <mergeCell ref="B3:N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Старицина Наталья Михайловна</cp:lastModifiedBy>
  <cp:lastPrinted>2019-09-09T12:27:56Z</cp:lastPrinted>
  <dcterms:created xsi:type="dcterms:W3CDTF">2009-10-22T06:15:03Z</dcterms:created>
  <dcterms:modified xsi:type="dcterms:W3CDTF">2021-01-19T04:20:37Z</dcterms:modified>
  <cp:category/>
  <cp:version/>
  <cp:contentType/>
  <cp:contentStatus/>
</cp:coreProperties>
</file>